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<sst xmlns="http://schemas.openxmlformats.org/spreadsheetml/2006/main" count="293" uniqueCount="117">
  <si>
    <t>№№</t>
  </si>
  <si>
    <t>Наименование услуги</t>
  </si>
  <si>
    <t>Ед.изм.</t>
  </si>
  <si>
    <t xml:space="preserve">Тариф, руб. </t>
  </si>
  <si>
    <t>п/п</t>
  </si>
  <si>
    <t>без НДС</t>
  </si>
  <si>
    <t>c НДС</t>
  </si>
  <si>
    <t>1.</t>
  </si>
  <si>
    <t xml:space="preserve">Техническое обслуживание и ремонт узла учета тепловой энергии, установленного </t>
  </si>
  <si>
    <t>1 узел</t>
  </si>
  <si>
    <t>в жилом доме с центральным отоплением без горячего водоснабжения, в год</t>
  </si>
  <si>
    <t>2.</t>
  </si>
  <si>
    <t>в жилом доме с центральным отоплением и горячим водоснабжением, в год</t>
  </si>
  <si>
    <t>3.</t>
  </si>
  <si>
    <t xml:space="preserve">Техническое обслуживание узла учета тепловой энергии, установленного </t>
  </si>
  <si>
    <t>4.</t>
  </si>
  <si>
    <t>Техническое обслуживание узла учета воды условного прохода до 40 мм в месяц</t>
  </si>
  <si>
    <t>5.</t>
  </si>
  <si>
    <t>Техническое обслуживание узла учета воды условного прохода свыше 40 мм в месяц</t>
  </si>
  <si>
    <t>6.</t>
  </si>
  <si>
    <t>Проведение работ по испытанию и измерению электротехнических устройств,</t>
  </si>
  <si>
    <t>1 "условный</t>
  </si>
  <si>
    <t xml:space="preserve">расположенных в местах общего пользования многоквартирных жилых домов от </t>
  </si>
  <si>
    <t xml:space="preserve"> дом" с </t>
  </si>
  <si>
    <t>вводных клемм ВРУ до этажных щитков</t>
  </si>
  <si>
    <t xml:space="preserve"> ВРУ - 1 шт</t>
  </si>
  <si>
    <t>7.</t>
  </si>
  <si>
    <t>1 "условная</t>
  </si>
  <si>
    <t xml:space="preserve">расположенных  от этажных щитков многоквартирных жилых домов до </t>
  </si>
  <si>
    <t>квартира"</t>
  </si>
  <si>
    <t>индвидуальных приборов учета электрической энергии</t>
  </si>
  <si>
    <t>8.</t>
  </si>
  <si>
    <t>Спиливание деревьев диаметром до 300 мм</t>
  </si>
  <si>
    <t>1 дерево</t>
  </si>
  <si>
    <t>9.</t>
  </si>
  <si>
    <t>Спиливание деревьев диаметром свыше 300 мм</t>
  </si>
  <si>
    <t>10.</t>
  </si>
  <si>
    <t>Опиливание деревьев</t>
  </si>
  <si>
    <t xml:space="preserve">11. </t>
  </si>
  <si>
    <t>Работа спецмашины ГАЗ-53 КО-503  по откачке и вывозу жидких отходов</t>
  </si>
  <si>
    <t>1 маш/час</t>
  </si>
  <si>
    <t>12.</t>
  </si>
  <si>
    <t>Работа спецмашины ГАЗ-53 КО-503 по откачке воды из подвалов и др.помещений</t>
  </si>
  <si>
    <t>13.</t>
  </si>
  <si>
    <t>Работа спецмашины ЗИЛ-494560 КО-510  по откачке и вывозу жидких отходов</t>
  </si>
  <si>
    <t>14.</t>
  </si>
  <si>
    <t>Работа спецмашины ЗИЛ-494560 КО-510 по откачке воды из подвалов и др.помещений</t>
  </si>
  <si>
    <t>Работа спецмашины ГАЗ 3309 КО -503 по откачке и вывозу жидких отходов</t>
  </si>
  <si>
    <t>Работа спецмашины ГАЗ 3309 КО -503 по откачке воды из подвалов и др.помещений</t>
  </si>
  <si>
    <t>15.</t>
  </si>
  <si>
    <t>Работа автомашины ГАЗ 33104 Валдай</t>
  </si>
  <si>
    <t>16.</t>
  </si>
  <si>
    <t>Работа автомашины ГАЗ 53 А бортовой</t>
  </si>
  <si>
    <t>17.</t>
  </si>
  <si>
    <t>Работа автомашины МАЗ -5551 самосвал</t>
  </si>
  <si>
    <t>18.</t>
  </si>
  <si>
    <t>Работа автокрана КС-3577 (на МАЗ 5337)</t>
  </si>
  <si>
    <t>19.</t>
  </si>
  <si>
    <t>Работа автокрана АГП-18-02 ( на ГАЗ 5312)</t>
  </si>
  <si>
    <t>20.</t>
  </si>
  <si>
    <t>Работа автокрана АГП-22-04 ( на ЗИЛ 433362)</t>
  </si>
  <si>
    <t>21.</t>
  </si>
  <si>
    <t xml:space="preserve">Работа экскаватора  ЭО 33211А </t>
  </si>
  <si>
    <t>22.</t>
  </si>
  <si>
    <t>Работа подъемника  ВС-18А ( на ГАЗ-48502)</t>
  </si>
  <si>
    <t>23.</t>
  </si>
  <si>
    <t>Работа трактора ЮМЗ-6</t>
  </si>
  <si>
    <t>24.</t>
  </si>
  <si>
    <t>Работа погрузчика ПК-270300</t>
  </si>
  <si>
    <t>25.</t>
  </si>
  <si>
    <t xml:space="preserve">Работа автомашины УАЗ 326254-312 </t>
  </si>
  <si>
    <t xml:space="preserve"> 1маш/час</t>
  </si>
  <si>
    <t>26.</t>
  </si>
  <si>
    <t>Установка электросчетчика</t>
  </si>
  <si>
    <t>1 прибор</t>
  </si>
  <si>
    <t>27.</t>
  </si>
  <si>
    <t>Установка счетчика холодной  и горячей воды на стальных трубах с фильтром</t>
  </si>
  <si>
    <t>28.</t>
  </si>
  <si>
    <t>Установка счетчика холодной  и горячей воды на стальных трубах без фильтра</t>
  </si>
  <si>
    <t>29.</t>
  </si>
  <si>
    <t>Установка счетчика холодной  и горячей воды на трубах из полипропилена без фильтра</t>
  </si>
  <si>
    <t>30.</t>
  </si>
  <si>
    <t>Установка счетчика холодной  и горячей воды на трубах из полипропилена с фильтром</t>
  </si>
  <si>
    <t>31.</t>
  </si>
  <si>
    <t>Отключение от источника теплоты</t>
  </si>
  <si>
    <t>1 абонент</t>
  </si>
  <si>
    <t>32.</t>
  </si>
  <si>
    <t>Подключение к источнику теплоты</t>
  </si>
  <si>
    <t>Работа экскаватора-погрузчика Volvo BL-61</t>
  </si>
  <si>
    <t xml:space="preserve">Работа экскаватора-погрузчика ДЭМ-1143.11-10 </t>
  </si>
  <si>
    <t xml:space="preserve">Работа самосвала КАМАЗ 453950 </t>
  </si>
  <si>
    <t>Работа трактора МТЗ-82.1 (Беларусь)</t>
  </si>
  <si>
    <t>Работа автогидроподъемника КАМАЗ 53215 ВС-28К</t>
  </si>
  <si>
    <t>Работа самосвала КАМАЗ 4528</t>
  </si>
  <si>
    <t xml:space="preserve">Работа экскаватора  ЭО 2621 </t>
  </si>
  <si>
    <t>Работа автомашины ГАЗ 33081 (Передвижная мастерская)</t>
  </si>
  <si>
    <t xml:space="preserve">Работа автокрана КС-45717 А-IP </t>
  </si>
  <si>
    <t>Работа компрессора ПКСД</t>
  </si>
  <si>
    <t>Работа экскаватора  ЭО 33211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</si>
  <si>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</si>
  <si>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</si>
  <si>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</si>
  <si>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</si>
  <si>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</si>
  <si>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</si>
  <si>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</si>
  <si>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</si>
  <si>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</si>
  <si>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</si>
  <si>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</si>
  <si>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Перечень и стоимость платных услуг, оказываемых МУП "Тамбовинвестсервис" юридическим и физическим лицам, на 2012 год </t>
  </si>
  <si>
    <t>Работа экскаватора  ЭО 3323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</si>
  <si>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</si>
  <si>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в нежилом помещении с центральным отоплением без горячего водоснабжения, в год</t>
  </si>
  <si>
    <t>в нежилом помещении с центральным отоплением и горячим водоснабжением, в год</t>
  </si>
  <si>
    <t xml:space="preserve">Перечень и стоимость платных услуг, оказываемых МУП "Тамбовинвестсервис" юридическим и физическим лицам, </t>
  </si>
  <si>
    <t xml:space="preserve">                                                                    на 2013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</si>
</sst>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0"/>
    </font>
    <font>
      <sz val="11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1" fontId="4" fillId="0" borderId="16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1" fontId="4" fillId="0" borderId="14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180" fontId="4" fillId="0" borderId="14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4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.28125" style="0" customWidth="1"/>
    <col min="2" max="2" width="91.421875" style="0" customWidth="1"/>
    <col min="3" max="3" width="11.140625" style="0" customWidth="1"/>
    <col min="4" max="4" width="10.8515625" style="0" bestFit="1" customWidth="1"/>
    <col min="5" max="5" width="11.140625" style="0" customWidth="1"/>
  </cols>
  <sheetData>
    <row r="1" spans="1:6" ht="15">
      <c r="A1" s="47" t="s">
        <v>115</v>
      </c>
      <c r="B1" s="48"/>
      <c r="C1" s="48"/>
      <c r="D1" s="48"/>
      <c r="E1" s="48"/>
      <c r="F1" s="48"/>
    </row>
    <row r="2" spans="1:2" ht="15">
      <c r="A2" s="1"/>
      <c r="B2" s="49" t="s">
        <v>116</v>
      </c>
    </row>
    <row r="3" spans="1:2" ht="15.75">
      <c r="A3" s="1"/>
      <c r="B3" s="46"/>
    </row>
    <row r="4" spans="1:5" ht="12.75">
      <c r="A4" s="2" t="s">
        <v>0</v>
      </c>
      <c r="B4" s="3" t="s">
        <v>1</v>
      </c>
      <c r="C4" s="3" t="s">
        <v>2</v>
      </c>
      <c r="D4" s="4" t="s">
        <v>3</v>
      </c>
      <c r="E4" s="4" t="s">
        <v>3</v>
      </c>
    </row>
    <row r="5" spans="1:5" ht="12.75">
      <c r="A5" s="5" t="s">
        <v>4</v>
      </c>
      <c r="B5" s="6"/>
      <c r="C5" s="6"/>
      <c r="D5" s="7" t="s">
        <v>5</v>
      </c>
      <c r="E5" s="7" t="s">
        <v>6</v>
      </c>
    </row>
    <row r="6" spans="1:5" ht="15">
      <c r="A6" s="18" t="s">
        <v>7</v>
      </c>
      <c r="B6" s="19" t="s">
        <v>8</v>
      </c>
      <c r="C6" s="19" t="s">
        <v>9</v>
      </c>
      <c r="D6" s="20">
        <v>12678.2</v>
      </c>
      <c r="E6" s="20">
        <f>D6*1.18</f>
        <v>14960.276</v>
      </c>
    </row>
    <row r="7" spans="1:5" ht="15">
      <c r="A7" s="18"/>
      <c r="B7" s="19" t="s">
        <v>10</v>
      </c>
      <c r="C7" s="19"/>
      <c r="D7" s="22"/>
      <c r="E7" s="21"/>
    </row>
    <row r="8" spans="1:5" ht="15">
      <c r="A8" s="18" t="s">
        <v>11</v>
      </c>
      <c r="B8" s="19" t="s">
        <v>8</v>
      </c>
      <c r="C8" s="19" t="s">
        <v>9</v>
      </c>
      <c r="D8" s="23">
        <v>16541.3</v>
      </c>
      <c r="E8" s="20">
        <f>D8*1.18</f>
        <v>19518.733999999997</v>
      </c>
    </row>
    <row r="9" spans="1:5" ht="15">
      <c r="A9" s="18"/>
      <c r="B9" s="19" t="s">
        <v>12</v>
      </c>
      <c r="C9" s="19"/>
      <c r="D9" s="22"/>
      <c r="E9" s="21"/>
    </row>
    <row r="10" spans="1:5" ht="15">
      <c r="A10" s="18" t="s">
        <v>13</v>
      </c>
      <c r="B10" s="19" t="s">
        <v>14</v>
      </c>
      <c r="C10" s="19" t="s">
        <v>9</v>
      </c>
      <c r="D10" s="23">
        <v>6026.7</v>
      </c>
      <c r="E10" s="20">
        <f>D10*1.18</f>
        <v>7111.505999999999</v>
      </c>
    </row>
    <row r="11" spans="1:5" ht="15">
      <c r="A11" s="18"/>
      <c r="B11" s="19" t="s">
        <v>10</v>
      </c>
      <c r="C11" s="19"/>
      <c r="D11" s="22"/>
      <c r="E11" s="21"/>
    </row>
    <row r="12" spans="1:5" ht="15">
      <c r="A12" s="18" t="s">
        <v>15</v>
      </c>
      <c r="B12" s="19" t="s">
        <v>14</v>
      </c>
      <c r="C12" s="19" t="s">
        <v>9</v>
      </c>
      <c r="D12" s="23">
        <v>6824.49</v>
      </c>
      <c r="E12" s="20">
        <f>D12*1.18</f>
        <v>8052.8982</v>
      </c>
    </row>
    <row r="13" spans="1:5" ht="15">
      <c r="A13" s="18"/>
      <c r="B13" s="19" t="s">
        <v>12</v>
      </c>
      <c r="C13" s="19"/>
      <c r="D13" s="22"/>
      <c r="E13" s="21"/>
    </row>
    <row r="14" spans="1:5" ht="15">
      <c r="A14" s="18" t="s">
        <v>17</v>
      </c>
      <c r="B14" s="19" t="s">
        <v>8</v>
      </c>
      <c r="C14" s="19" t="s">
        <v>9</v>
      </c>
      <c r="D14" s="45">
        <v>16818.3</v>
      </c>
      <c r="E14" s="21">
        <f>D14*1.18</f>
        <v>19845.593999999997</v>
      </c>
    </row>
    <row r="15" spans="1:5" ht="15">
      <c r="A15" s="18"/>
      <c r="B15" s="19" t="s">
        <v>113</v>
      </c>
      <c r="C15" s="19"/>
      <c r="D15" s="22"/>
      <c r="E15" s="21"/>
    </row>
    <row r="16" spans="1:5" ht="15">
      <c r="A16" s="18" t="s">
        <v>19</v>
      </c>
      <c r="B16" s="19" t="s">
        <v>8</v>
      </c>
      <c r="C16" s="19" t="s">
        <v>9</v>
      </c>
      <c r="D16" s="45">
        <v>21258.3</v>
      </c>
      <c r="E16" s="21">
        <f>D16*1.18</f>
        <v>25084.793999999998</v>
      </c>
    </row>
    <row r="17" spans="1:5" ht="15">
      <c r="A17" s="38"/>
      <c r="B17" s="35" t="s">
        <v>114</v>
      </c>
      <c r="C17" s="35"/>
      <c r="D17" s="50"/>
      <c r="E17" s="3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5"/>
  <sheetViews>
    <sheetView zoomScalePageLayoutView="0" workbookViewId="0" topLeftCell="A1">
      <selection activeCell="A2" sqref="A2:E19"/>
    </sheetView>
  </sheetViews>
  <sheetFormatPr defaultColWidth="9.140625" defaultRowHeight="12.75"/>
  <cols>
    <col min="1" max="1" width="5.00390625" style="0" customWidth="1"/>
    <col min="2" max="2" width="84.8515625" style="0" bestFit="1" customWidth="1"/>
    <col min="3" max="3" width="10.8515625" style="0" bestFit="1" customWidth="1"/>
    <col min="4" max="5" width="11.57421875" style="0" bestFit="1" customWidth="1"/>
  </cols>
  <sheetData>
    <row r="2" ht="12.75">
      <c r="A2" s="1" t="s">
        <v>110</v>
      </c>
    </row>
    <row r="3" ht="12.75">
      <c r="A3" s="1"/>
    </row>
    <row r="4" spans="1:5" ht="12.75">
      <c r="A4" s="2" t="s">
        <v>0</v>
      </c>
      <c r="B4" s="3" t="s">
        <v>1</v>
      </c>
      <c r="C4" s="3" t="s">
        <v>2</v>
      </c>
      <c r="D4" s="4" t="s">
        <v>3</v>
      </c>
      <c r="E4" s="4" t="s">
        <v>3</v>
      </c>
    </row>
    <row r="5" spans="1:5" ht="12.75">
      <c r="A5" s="5" t="s">
        <v>4</v>
      </c>
      <c r="B5" s="6"/>
      <c r="C5" s="6"/>
      <c r="D5" s="7" t="s">
        <v>5</v>
      </c>
      <c r="E5" s="7" t="s">
        <v>6</v>
      </c>
    </row>
    <row r="6" spans="1:5" ht="15">
      <c r="A6" s="18" t="s">
        <v>7</v>
      </c>
      <c r="B6" s="19" t="s">
        <v>8</v>
      </c>
      <c r="C6" s="19" t="s">
        <v>9</v>
      </c>
      <c r="D6" s="20">
        <f>11116.75*1.081</f>
        <v>12017.20675</v>
      </c>
      <c r="E6" s="21">
        <f>D6*1.18</f>
        <v>14180.303965</v>
      </c>
    </row>
    <row r="7" spans="1:5" ht="15">
      <c r="A7" s="18"/>
      <c r="B7" s="19" t="s">
        <v>10</v>
      </c>
      <c r="C7" s="19"/>
      <c r="D7" s="22"/>
      <c r="E7" s="21"/>
    </row>
    <row r="8" spans="1:5" ht="15">
      <c r="A8" s="18" t="s">
        <v>11</v>
      </c>
      <c r="B8" s="19" t="s">
        <v>8</v>
      </c>
      <c r="C8" s="19" t="s">
        <v>9</v>
      </c>
      <c r="D8" s="23">
        <f>14504.12*1.081</f>
        <v>15678.95372</v>
      </c>
      <c r="E8" s="21">
        <f>D8*1.18</f>
        <v>18501.1653896</v>
      </c>
    </row>
    <row r="9" spans="1:5" ht="15">
      <c r="A9" s="18"/>
      <c r="B9" s="19" t="s">
        <v>12</v>
      </c>
      <c r="C9" s="19"/>
      <c r="D9" s="22"/>
      <c r="E9" s="21"/>
    </row>
    <row r="10" spans="1:5" ht="15">
      <c r="A10" s="18" t="s">
        <v>13</v>
      </c>
      <c r="B10" s="19" t="s">
        <v>14</v>
      </c>
      <c r="C10" s="19" t="s">
        <v>9</v>
      </c>
      <c r="D10" s="22">
        <f>6175.86*1.081</f>
        <v>6676.104659999999</v>
      </c>
      <c r="E10" s="21">
        <f>D10*1.18</f>
        <v>7877.803498799998</v>
      </c>
    </row>
    <row r="11" spans="1:5" ht="15">
      <c r="A11" s="18"/>
      <c r="B11" s="19" t="s">
        <v>10</v>
      </c>
      <c r="C11" s="19"/>
      <c r="D11" s="22"/>
      <c r="E11" s="21"/>
    </row>
    <row r="12" spans="1:5" ht="15">
      <c r="A12" s="18" t="s">
        <v>15</v>
      </c>
      <c r="B12" s="19" t="s">
        <v>16</v>
      </c>
      <c r="C12" s="19" t="s">
        <v>9</v>
      </c>
      <c r="D12" s="23">
        <f>98.85*1.081</f>
        <v>106.85685</v>
      </c>
      <c r="E12" s="21">
        <f>D12*1.18</f>
        <v>126.09108299999998</v>
      </c>
    </row>
    <row r="13" spans="1:5" ht="15">
      <c r="A13" s="18" t="s">
        <v>17</v>
      </c>
      <c r="B13" s="19" t="s">
        <v>18</v>
      </c>
      <c r="C13" s="19" t="s">
        <v>9</v>
      </c>
      <c r="D13" s="23">
        <f>166.67*1.081</f>
        <v>180.17027</v>
      </c>
      <c r="E13" s="21">
        <f>D13*1.18</f>
        <v>212.60091859999997</v>
      </c>
    </row>
    <row r="14" spans="1:5" ht="15">
      <c r="A14" s="18" t="s">
        <v>19</v>
      </c>
      <c r="B14" s="19" t="s">
        <v>20</v>
      </c>
      <c r="C14" s="19" t="s">
        <v>21</v>
      </c>
      <c r="D14" s="22">
        <f>2898*1.081</f>
        <v>3132.738</v>
      </c>
      <c r="E14" s="21">
        <f aca="true" t="shared" si="0" ref="E14:E57">D14*1.18</f>
        <v>3696.63084</v>
      </c>
    </row>
    <row r="15" spans="1:5" ht="15">
      <c r="A15" s="24"/>
      <c r="B15" s="25" t="s">
        <v>22</v>
      </c>
      <c r="C15" s="25" t="s">
        <v>23</v>
      </c>
      <c r="D15" s="26"/>
      <c r="E15" s="27"/>
    </row>
    <row r="16" spans="1:5" ht="15">
      <c r="A16" s="28"/>
      <c r="B16" s="29" t="s">
        <v>24</v>
      </c>
      <c r="C16" s="29" t="s">
        <v>25</v>
      </c>
      <c r="D16" s="30"/>
      <c r="E16" s="27"/>
    </row>
    <row r="17" spans="1:5" ht="15">
      <c r="A17" s="18" t="s">
        <v>26</v>
      </c>
      <c r="B17" s="19" t="s">
        <v>20</v>
      </c>
      <c r="C17" s="19" t="s">
        <v>27</v>
      </c>
      <c r="D17" s="22">
        <f>380*1.081</f>
        <v>410.78</v>
      </c>
      <c r="E17" s="21">
        <f t="shared" si="0"/>
        <v>484.7203999999999</v>
      </c>
    </row>
    <row r="18" spans="1:5" ht="15">
      <c r="A18" s="24"/>
      <c r="B18" s="25" t="s">
        <v>28</v>
      </c>
      <c r="C18" s="25" t="s">
        <v>29</v>
      </c>
      <c r="D18" s="26"/>
      <c r="E18" s="27"/>
    </row>
    <row r="19" spans="1:5" ht="15">
      <c r="A19" s="28"/>
      <c r="B19" s="29" t="s">
        <v>30</v>
      </c>
      <c r="C19" s="29"/>
      <c r="D19" s="30"/>
      <c r="E19" s="31"/>
    </row>
    <row r="20" spans="1:5" ht="15">
      <c r="A20" s="32" t="s">
        <v>31</v>
      </c>
      <c r="B20" s="29" t="s">
        <v>32</v>
      </c>
      <c r="C20" s="29" t="s">
        <v>33</v>
      </c>
      <c r="D20" s="33">
        <f>2020*1.081</f>
        <v>2183.62</v>
      </c>
      <c r="E20" s="31">
        <f t="shared" si="0"/>
        <v>2576.6715999999997</v>
      </c>
    </row>
    <row r="21" spans="1:5" ht="15">
      <c r="A21" s="34" t="s">
        <v>34</v>
      </c>
      <c r="B21" s="35" t="s">
        <v>35</v>
      </c>
      <c r="C21" s="35" t="s">
        <v>33</v>
      </c>
      <c r="D21" s="36">
        <f>3143*1.081</f>
        <v>3397.583</v>
      </c>
      <c r="E21" s="37">
        <f t="shared" si="0"/>
        <v>4009.14794</v>
      </c>
    </row>
    <row r="22" spans="1:5" ht="15">
      <c r="A22" s="34" t="s">
        <v>36</v>
      </c>
      <c r="B22" s="35" t="s">
        <v>37</v>
      </c>
      <c r="C22" s="35" t="s">
        <v>33</v>
      </c>
      <c r="D22" s="36">
        <f>2135*1.081</f>
        <v>2307.935</v>
      </c>
      <c r="E22" s="37">
        <f t="shared" si="0"/>
        <v>2723.3633</v>
      </c>
    </row>
    <row r="23" spans="1:5" ht="15">
      <c r="A23" s="38" t="s">
        <v>38</v>
      </c>
      <c r="B23" s="35" t="s">
        <v>39</v>
      </c>
      <c r="C23" s="35" t="s">
        <v>40</v>
      </c>
      <c r="D23" s="36">
        <f aca="true" t="shared" si="1" ref="D23:D28">759*1.081</f>
        <v>820.4789999999999</v>
      </c>
      <c r="E23" s="37">
        <f t="shared" si="0"/>
        <v>968.1652199999999</v>
      </c>
    </row>
    <row r="24" spans="1:5" ht="15">
      <c r="A24" s="38" t="s">
        <v>41</v>
      </c>
      <c r="B24" s="35" t="s">
        <v>42</v>
      </c>
      <c r="C24" s="35" t="s">
        <v>40</v>
      </c>
      <c r="D24" s="36">
        <f t="shared" si="1"/>
        <v>820.4789999999999</v>
      </c>
      <c r="E24" s="37">
        <f t="shared" si="0"/>
        <v>968.1652199999999</v>
      </c>
    </row>
    <row r="25" spans="1:5" ht="15">
      <c r="A25" s="38" t="s">
        <v>43</v>
      </c>
      <c r="B25" s="35" t="s">
        <v>44</v>
      </c>
      <c r="C25" s="35" t="s">
        <v>40</v>
      </c>
      <c r="D25" s="36">
        <f t="shared" si="1"/>
        <v>820.4789999999999</v>
      </c>
      <c r="E25" s="37">
        <f t="shared" si="0"/>
        <v>968.1652199999999</v>
      </c>
    </row>
    <row r="26" spans="1:5" ht="15">
      <c r="A26" s="38" t="s">
        <v>45</v>
      </c>
      <c r="B26" s="35" t="s">
        <v>46</v>
      </c>
      <c r="C26" s="35" t="s">
        <v>40</v>
      </c>
      <c r="D26" s="36">
        <f t="shared" si="1"/>
        <v>820.4789999999999</v>
      </c>
      <c r="E26" s="37">
        <f t="shared" si="0"/>
        <v>968.1652199999999</v>
      </c>
    </row>
    <row r="27" spans="1:5" ht="15">
      <c r="A27" s="38"/>
      <c r="B27" s="35" t="s">
        <v>47</v>
      </c>
      <c r="C27" s="35" t="s">
        <v>40</v>
      </c>
      <c r="D27" s="36">
        <f t="shared" si="1"/>
        <v>820.4789999999999</v>
      </c>
      <c r="E27" s="37">
        <f t="shared" si="0"/>
        <v>968.1652199999999</v>
      </c>
    </row>
    <row r="28" spans="1:5" ht="15">
      <c r="A28" s="38"/>
      <c r="B28" s="35" t="s">
        <v>48</v>
      </c>
      <c r="C28" s="35" t="s">
        <v>40</v>
      </c>
      <c r="D28" s="36">
        <f t="shared" si="1"/>
        <v>820.4789999999999</v>
      </c>
      <c r="E28" s="37">
        <f t="shared" si="0"/>
        <v>968.1652199999999</v>
      </c>
    </row>
    <row r="29" spans="1:5" ht="15">
      <c r="A29" s="38" t="s">
        <v>49</v>
      </c>
      <c r="B29" s="35" t="s">
        <v>50</v>
      </c>
      <c r="C29" s="35" t="s">
        <v>40</v>
      </c>
      <c r="D29" s="36">
        <f>880*1.081</f>
        <v>951.28</v>
      </c>
      <c r="E29" s="37">
        <f t="shared" si="0"/>
        <v>1122.5104</v>
      </c>
    </row>
    <row r="30" spans="1:5" ht="15">
      <c r="A30" s="34" t="s">
        <v>51</v>
      </c>
      <c r="B30" s="35" t="s">
        <v>52</v>
      </c>
      <c r="C30" s="35" t="s">
        <v>40</v>
      </c>
      <c r="D30" s="36">
        <f>387*1.081</f>
        <v>418.347</v>
      </c>
      <c r="E30" s="37">
        <f t="shared" si="0"/>
        <v>493.64946</v>
      </c>
    </row>
    <row r="31" spans="1:5" ht="15">
      <c r="A31" s="34" t="s">
        <v>53</v>
      </c>
      <c r="B31" s="35" t="s">
        <v>54</v>
      </c>
      <c r="C31" s="35" t="s">
        <v>40</v>
      </c>
      <c r="D31" s="36">
        <f>563*1.081</f>
        <v>608.603</v>
      </c>
      <c r="E31" s="37">
        <f t="shared" si="0"/>
        <v>718.15154</v>
      </c>
    </row>
    <row r="32" spans="1:5" ht="15">
      <c r="A32" s="34" t="s">
        <v>55</v>
      </c>
      <c r="B32" s="35" t="s">
        <v>56</v>
      </c>
      <c r="C32" s="35" t="s">
        <v>40</v>
      </c>
      <c r="D32" s="36">
        <f>751*1.081</f>
        <v>811.831</v>
      </c>
      <c r="E32" s="37">
        <f t="shared" si="0"/>
        <v>957.9605799999999</v>
      </c>
    </row>
    <row r="33" spans="1:5" ht="15">
      <c r="A33" s="34" t="s">
        <v>57</v>
      </c>
      <c r="B33" s="35" t="s">
        <v>58</v>
      </c>
      <c r="C33" s="35" t="s">
        <v>40</v>
      </c>
      <c r="D33" s="36">
        <f>629*1.081</f>
        <v>679.949</v>
      </c>
      <c r="E33" s="37">
        <f t="shared" si="0"/>
        <v>802.3398199999999</v>
      </c>
    </row>
    <row r="34" spans="1:5" ht="15">
      <c r="A34" s="34" t="s">
        <v>59</v>
      </c>
      <c r="B34" s="35" t="s">
        <v>60</v>
      </c>
      <c r="C34" s="35" t="s">
        <v>40</v>
      </c>
      <c r="D34" s="36">
        <f>762*1.081</f>
        <v>823.722</v>
      </c>
      <c r="E34" s="37">
        <f t="shared" si="0"/>
        <v>971.99196</v>
      </c>
    </row>
    <row r="35" spans="1:5" ht="15">
      <c r="A35" s="34" t="s">
        <v>61</v>
      </c>
      <c r="B35" s="35" t="s">
        <v>111</v>
      </c>
      <c r="C35" s="35" t="s">
        <v>40</v>
      </c>
      <c r="D35" s="36">
        <f>657*1.081</f>
        <v>710.217</v>
      </c>
      <c r="E35" s="37">
        <f t="shared" si="0"/>
        <v>838.0560599999999</v>
      </c>
    </row>
    <row r="36" spans="1:5" ht="15">
      <c r="A36" s="34" t="s">
        <v>63</v>
      </c>
      <c r="B36" s="35" t="s">
        <v>62</v>
      </c>
      <c r="C36" s="35" t="s">
        <v>40</v>
      </c>
      <c r="D36" s="39">
        <v>1024.47</v>
      </c>
      <c r="E36" s="37">
        <f t="shared" si="0"/>
        <v>1208.8745999999999</v>
      </c>
    </row>
    <row r="37" spans="1:5" ht="15">
      <c r="A37" s="34" t="s">
        <v>65</v>
      </c>
      <c r="B37" s="35" t="s">
        <v>94</v>
      </c>
      <c r="C37" s="35" t="s">
        <v>40</v>
      </c>
      <c r="D37" s="39">
        <v>843.75</v>
      </c>
      <c r="E37" s="37">
        <f t="shared" si="0"/>
        <v>995.625</v>
      </c>
    </row>
    <row r="38" spans="1:5" ht="15">
      <c r="A38" s="34" t="s">
        <v>67</v>
      </c>
      <c r="B38" s="35" t="s">
        <v>64</v>
      </c>
      <c r="C38" s="35" t="s">
        <v>40</v>
      </c>
      <c r="D38" s="36">
        <f>573*1.081</f>
        <v>619.413</v>
      </c>
      <c r="E38" s="37">
        <f t="shared" si="0"/>
        <v>730.90734</v>
      </c>
    </row>
    <row r="39" spans="1:5" ht="15">
      <c r="A39" s="34" t="s">
        <v>69</v>
      </c>
      <c r="B39" s="35" t="s">
        <v>66</v>
      </c>
      <c r="C39" s="35" t="s">
        <v>40</v>
      </c>
      <c r="D39" s="36">
        <f>530*1.081</f>
        <v>572.93</v>
      </c>
      <c r="E39" s="37">
        <f t="shared" si="0"/>
        <v>676.0573999999999</v>
      </c>
    </row>
    <row r="40" spans="1:5" ht="15">
      <c r="A40" s="34" t="s">
        <v>72</v>
      </c>
      <c r="B40" s="35" t="s">
        <v>68</v>
      </c>
      <c r="C40" s="35" t="s">
        <v>40</v>
      </c>
      <c r="D40" s="36">
        <f>840*1.081</f>
        <v>908.04</v>
      </c>
      <c r="E40" s="37">
        <f t="shared" si="0"/>
        <v>1071.4871999999998</v>
      </c>
    </row>
    <row r="41" spans="1:5" ht="15">
      <c r="A41" s="40" t="s">
        <v>75</v>
      </c>
      <c r="B41" s="35" t="s">
        <v>70</v>
      </c>
      <c r="C41" s="35" t="s">
        <v>71</v>
      </c>
      <c r="D41" s="36">
        <f>495*1.081</f>
        <v>535.095</v>
      </c>
      <c r="E41" s="37">
        <f t="shared" si="0"/>
        <v>631.4121</v>
      </c>
    </row>
    <row r="42" spans="1:5" ht="15">
      <c r="A42" s="40" t="s">
        <v>77</v>
      </c>
      <c r="B42" s="35" t="s">
        <v>88</v>
      </c>
      <c r="C42" s="35" t="s">
        <v>71</v>
      </c>
      <c r="D42" s="36">
        <v>1084</v>
      </c>
      <c r="E42" s="37">
        <f t="shared" si="0"/>
        <v>1279.12</v>
      </c>
    </row>
    <row r="43" spans="1:5" ht="15">
      <c r="A43" s="40" t="s">
        <v>79</v>
      </c>
      <c r="B43" s="35" t="s">
        <v>89</v>
      </c>
      <c r="C43" s="35" t="s">
        <v>71</v>
      </c>
      <c r="D43" s="36">
        <v>1024</v>
      </c>
      <c r="E43" s="37">
        <f t="shared" si="0"/>
        <v>1208.32</v>
      </c>
    </row>
    <row r="44" spans="1:6" ht="15">
      <c r="A44" s="40" t="s">
        <v>81</v>
      </c>
      <c r="B44" s="35" t="s">
        <v>90</v>
      </c>
      <c r="C44" s="35" t="s">
        <v>71</v>
      </c>
      <c r="D44" s="36">
        <v>920.49</v>
      </c>
      <c r="E44" s="36">
        <f t="shared" si="0"/>
        <v>1086.1782</v>
      </c>
      <c r="F44" t="s">
        <v>112</v>
      </c>
    </row>
    <row r="45" spans="1:5" ht="15">
      <c r="A45" s="40" t="s">
        <v>83</v>
      </c>
      <c r="B45" s="35" t="s">
        <v>93</v>
      </c>
      <c r="C45" s="35" t="s">
        <v>71</v>
      </c>
      <c r="D45" s="36">
        <v>866.41</v>
      </c>
      <c r="E45" s="36">
        <f t="shared" si="0"/>
        <v>1022.3637999999999</v>
      </c>
    </row>
    <row r="46" spans="1:5" ht="15">
      <c r="A46" s="40" t="s">
        <v>86</v>
      </c>
      <c r="B46" s="35" t="s">
        <v>91</v>
      </c>
      <c r="C46" s="35" t="s">
        <v>71</v>
      </c>
      <c r="D46" s="37">
        <v>755.93</v>
      </c>
      <c r="E46" s="37">
        <f t="shared" si="0"/>
        <v>891.9973999999999</v>
      </c>
    </row>
    <row r="47" spans="1:5" ht="15">
      <c r="A47" s="40" t="s">
        <v>99</v>
      </c>
      <c r="B47" s="35" t="s">
        <v>92</v>
      </c>
      <c r="C47" s="35" t="s">
        <v>71</v>
      </c>
      <c r="D47" s="36">
        <v>1047.11</v>
      </c>
      <c r="E47" s="36">
        <f t="shared" si="0"/>
        <v>1235.5897999999997</v>
      </c>
    </row>
    <row r="48" spans="1:5" ht="15">
      <c r="A48" s="40" t="s">
        <v>100</v>
      </c>
      <c r="B48" s="35" t="s">
        <v>95</v>
      </c>
      <c r="C48" s="35" t="s">
        <v>71</v>
      </c>
      <c r="D48" s="39">
        <v>877.12</v>
      </c>
      <c r="E48" s="36">
        <f t="shared" si="0"/>
        <v>1035.0016</v>
      </c>
    </row>
    <row r="49" spans="1:5" ht="15">
      <c r="A49" s="40" t="s">
        <v>101</v>
      </c>
      <c r="B49" s="35" t="s">
        <v>96</v>
      </c>
      <c r="C49" s="35" t="s">
        <v>40</v>
      </c>
      <c r="D49" s="39">
        <v>1271</v>
      </c>
      <c r="E49" s="36">
        <f t="shared" si="0"/>
        <v>1499.78</v>
      </c>
    </row>
    <row r="50" spans="1:5" ht="15">
      <c r="A50" s="40" t="s">
        <v>102</v>
      </c>
      <c r="B50" s="35" t="s">
        <v>97</v>
      </c>
      <c r="C50" s="35" t="s">
        <v>40</v>
      </c>
      <c r="D50" s="39">
        <v>434.97</v>
      </c>
      <c r="E50" s="36">
        <f t="shared" si="0"/>
        <v>513.2646</v>
      </c>
    </row>
    <row r="51" spans="1:5" ht="15">
      <c r="A51" s="40" t="s">
        <v>103</v>
      </c>
      <c r="B51" s="41" t="s">
        <v>73</v>
      </c>
      <c r="C51" s="41" t="s">
        <v>74</v>
      </c>
      <c r="D51" s="42">
        <f>180.26*1.081</f>
        <v>194.86105999999998</v>
      </c>
      <c r="E51" s="43">
        <f t="shared" si="0"/>
        <v>229.93605079999998</v>
      </c>
    </row>
    <row r="52" spans="1:5" ht="15">
      <c r="A52" s="40" t="s">
        <v>104</v>
      </c>
      <c r="B52" s="41" t="s">
        <v>76</v>
      </c>
      <c r="C52" s="41" t="s">
        <v>74</v>
      </c>
      <c r="D52" s="42">
        <f>432*1.081</f>
        <v>466.99199999999996</v>
      </c>
      <c r="E52" s="43">
        <f t="shared" si="0"/>
        <v>551.0505599999999</v>
      </c>
    </row>
    <row r="53" spans="1:5" ht="15">
      <c r="A53" s="40" t="s">
        <v>105</v>
      </c>
      <c r="B53" s="41" t="s">
        <v>78</v>
      </c>
      <c r="C53" s="41" t="s">
        <v>74</v>
      </c>
      <c r="D53" s="42">
        <f>407*1.081</f>
        <v>439.967</v>
      </c>
      <c r="E53" s="43">
        <f t="shared" si="0"/>
        <v>519.1610599999999</v>
      </c>
    </row>
    <row r="54" spans="1:5" ht="15">
      <c r="A54" s="40" t="s">
        <v>106</v>
      </c>
      <c r="B54" s="41" t="s">
        <v>80</v>
      </c>
      <c r="C54" s="41" t="s">
        <v>74</v>
      </c>
      <c r="D54" s="42">
        <v>477</v>
      </c>
      <c r="E54" s="43">
        <f t="shared" si="0"/>
        <v>562.86</v>
      </c>
    </row>
    <row r="55" spans="1:5" ht="15">
      <c r="A55" s="40" t="s">
        <v>107</v>
      </c>
      <c r="B55" s="41" t="s">
        <v>82</v>
      </c>
      <c r="C55" s="41" t="s">
        <v>74</v>
      </c>
      <c r="D55" s="42">
        <f>466*1.081</f>
        <v>503.746</v>
      </c>
      <c r="E55" s="43">
        <f t="shared" si="0"/>
        <v>594.4202799999999</v>
      </c>
    </row>
    <row r="56" spans="1:5" ht="15">
      <c r="A56" s="34" t="s">
        <v>108</v>
      </c>
      <c r="B56" s="41" t="s">
        <v>84</v>
      </c>
      <c r="C56" s="35" t="s">
        <v>85</v>
      </c>
      <c r="D56" s="44">
        <f>2619.18*1.081</f>
        <v>2831.3335799999995</v>
      </c>
      <c r="E56" s="43">
        <f t="shared" si="0"/>
        <v>3340.973624399999</v>
      </c>
    </row>
    <row r="57" spans="1:5" ht="15">
      <c r="A57" s="40" t="s">
        <v>109</v>
      </c>
      <c r="B57" s="41" t="s">
        <v>87</v>
      </c>
      <c r="C57" s="35" t="s">
        <v>85</v>
      </c>
      <c r="D57" s="39">
        <f>2416.99*1.081</f>
        <v>2612.76619</v>
      </c>
      <c r="E57" s="43">
        <f t="shared" si="0"/>
        <v>3083.0641041999997</v>
      </c>
    </row>
    <row r="89" ht="12.75">
      <c r="A89" s="1" t="s">
        <v>110</v>
      </c>
    </row>
    <row r="90" ht="12.75">
      <c r="A90" s="1"/>
    </row>
    <row r="91" spans="1:5" ht="12.75">
      <c r="A91" s="2" t="s">
        <v>0</v>
      </c>
      <c r="B91" s="3" t="s">
        <v>1</v>
      </c>
      <c r="C91" s="3" t="s">
        <v>2</v>
      </c>
      <c r="D91" s="4" t="s">
        <v>3</v>
      </c>
      <c r="E91" s="4" t="s">
        <v>3</v>
      </c>
    </row>
    <row r="92" spans="1:5" ht="12.75">
      <c r="A92" s="5" t="s">
        <v>4</v>
      </c>
      <c r="B92" s="6"/>
      <c r="C92" s="6"/>
      <c r="D92" s="7" t="s">
        <v>5</v>
      </c>
      <c r="E92" s="7" t="s">
        <v>6</v>
      </c>
    </row>
    <row r="93" spans="1:5" ht="12.75">
      <c r="A93" s="12" t="s">
        <v>38</v>
      </c>
      <c r="B93" s="9" t="s">
        <v>39</v>
      </c>
      <c r="C93" s="9" t="s">
        <v>40</v>
      </c>
      <c r="D93" s="10">
        <f aca="true" t="shared" si="2" ref="D93:D98">759*1.081</f>
        <v>820.4789999999999</v>
      </c>
      <c r="E93" s="11">
        <f aca="true" t="shared" si="3" ref="E93:E125">D93*1.18</f>
        <v>968.1652199999999</v>
      </c>
    </row>
    <row r="94" spans="1:5" ht="12.75">
      <c r="A94" s="12" t="s">
        <v>41</v>
      </c>
      <c r="B94" s="9" t="s">
        <v>42</v>
      </c>
      <c r="C94" s="9" t="s">
        <v>40</v>
      </c>
      <c r="D94" s="10">
        <f t="shared" si="2"/>
        <v>820.4789999999999</v>
      </c>
      <c r="E94" s="11">
        <f t="shared" si="3"/>
        <v>968.1652199999999</v>
      </c>
    </row>
    <row r="95" spans="1:5" ht="12.75">
      <c r="A95" s="12" t="s">
        <v>43</v>
      </c>
      <c r="B95" s="9" t="s">
        <v>44</v>
      </c>
      <c r="C95" s="9" t="s">
        <v>40</v>
      </c>
      <c r="D95" s="10">
        <f t="shared" si="2"/>
        <v>820.4789999999999</v>
      </c>
      <c r="E95" s="11">
        <f t="shared" si="3"/>
        <v>968.1652199999999</v>
      </c>
    </row>
    <row r="96" spans="1:5" ht="12.75">
      <c r="A96" s="12" t="s">
        <v>45</v>
      </c>
      <c r="B96" s="9" t="s">
        <v>46</v>
      </c>
      <c r="C96" s="9" t="s">
        <v>40</v>
      </c>
      <c r="D96" s="10">
        <f t="shared" si="2"/>
        <v>820.4789999999999</v>
      </c>
      <c r="E96" s="11">
        <f t="shared" si="3"/>
        <v>968.1652199999999</v>
      </c>
    </row>
    <row r="97" spans="1:5" ht="12.75">
      <c r="A97" s="12"/>
      <c r="B97" s="9" t="s">
        <v>47</v>
      </c>
      <c r="C97" s="9" t="s">
        <v>40</v>
      </c>
      <c r="D97" s="10">
        <f t="shared" si="2"/>
        <v>820.4789999999999</v>
      </c>
      <c r="E97" s="11">
        <f t="shared" si="3"/>
        <v>968.1652199999999</v>
      </c>
    </row>
    <row r="98" spans="1:5" ht="12.75">
      <c r="A98" s="12"/>
      <c r="B98" s="9" t="s">
        <v>48</v>
      </c>
      <c r="C98" s="9" t="s">
        <v>40</v>
      </c>
      <c r="D98" s="10">
        <f t="shared" si="2"/>
        <v>820.4789999999999</v>
      </c>
      <c r="E98" s="11">
        <f t="shared" si="3"/>
        <v>968.1652199999999</v>
      </c>
    </row>
    <row r="99" spans="1:5" ht="12.75">
      <c r="A99" s="12" t="s">
        <v>49</v>
      </c>
      <c r="B99" s="9" t="s">
        <v>50</v>
      </c>
      <c r="C99" s="9" t="s">
        <v>40</v>
      </c>
      <c r="D99" s="10">
        <f>880*1.081</f>
        <v>951.28</v>
      </c>
      <c r="E99" s="11">
        <f t="shared" si="3"/>
        <v>1122.5104</v>
      </c>
    </row>
    <row r="100" spans="1:5" ht="12.75">
      <c r="A100" s="8" t="s">
        <v>51</v>
      </c>
      <c r="B100" s="9" t="s">
        <v>52</v>
      </c>
      <c r="C100" s="9" t="s">
        <v>40</v>
      </c>
      <c r="D100" s="10">
        <f>387*1.081</f>
        <v>418.347</v>
      </c>
      <c r="E100" s="11">
        <f t="shared" si="3"/>
        <v>493.64946</v>
      </c>
    </row>
    <row r="101" spans="1:5" ht="12.75">
      <c r="A101" s="8" t="s">
        <v>53</v>
      </c>
      <c r="B101" s="9" t="s">
        <v>54</v>
      </c>
      <c r="C101" s="9" t="s">
        <v>40</v>
      </c>
      <c r="D101" s="10">
        <f>563*1.081</f>
        <v>608.603</v>
      </c>
      <c r="E101" s="11">
        <f t="shared" si="3"/>
        <v>718.15154</v>
      </c>
    </row>
    <row r="102" spans="1:5" ht="12.75">
      <c r="A102" s="8" t="s">
        <v>55</v>
      </c>
      <c r="B102" s="9" t="s">
        <v>56</v>
      </c>
      <c r="C102" s="9" t="s">
        <v>40</v>
      </c>
      <c r="D102" s="10">
        <f>751*1.081</f>
        <v>811.831</v>
      </c>
      <c r="E102" s="11">
        <f t="shared" si="3"/>
        <v>957.9605799999999</v>
      </c>
    </row>
    <row r="103" spans="1:5" ht="12.75">
      <c r="A103" s="8" t="s">
        <v>57</v>
      </c>
      <c r="B103" s="9" t="s">
        <v>58</v>
      </c>
      <c r="C103" s="9" t="s">
        <v>40</v>
      </c>
      <c r="D103" s="10">
        <f>629*1.081</f>
        <v>679.949</v>
      </c>
      <c r="E103" s="11">
        <f t="shared" si="3"/>
        <v>802.3398199999999</v>
      </c>
    </row>
    <row r="104" spans="1:5" ht="12.75">
      <c r="A104" s="8" t="s">
        <v>59</v>
      </c>
      <c r="B104" s="9" t="s">
        <v>60</v>
      </c>
      <c r="C104" s="9" t="s">
        <v>40</v>
      </c>
      <c r="D104" s="10">
        <f>762*1.081</f>
        <v>823.722</v>
      </c>
      <c r="E104" s="11">
        <f t="shared" si="3"/>
        <v>971.99196</v>
      </c>
    </row>
    <row r="105" spans="1:5" ht="12.75">
      <c r="A105" s="8" t="s">
        <v>61</v>
      </c>
      <c r="B105" s="9" t="s">
        <v>98</v>
      </c>
      <c r="C105" s="9" t="s">
        <v>40</v>
      </c>
      <c r="D105" s="10">
        <f>657*1.081</f>
        <v>710.217</v>
      </c>
      <c r="E105" s="11">
        <f t="shared" si="3"/>
        <v>838.0560599999999</v>
      </c>
    </row>
    <row r="106" spans="1:5" ht="12.75">
      <c r="A106" s="8" t="s">
        <v>63</v>
      </c>
      <c r="B106" s="9" t="s">
        <v>62</v>
      </c>
      <c r="C106" s="9" t="s">
        <v>40</v>
      </c>
      <c r="D106" s="17">
        <v>1024.47</v>
      </c>
      <c r="E106" s="11">
        <f t="shared" si="3"/>
        <v>1208.8745999999999</v>
      </c>
    </row>
    <row r="107" spans="1:5" ht="12.75">
      <c r="A107" s="8" t="s">
        <v>65</v>
      </c>
      <c r="B107" s="9" t="s">
        <v>94</v>
      </c>
      <c r="C107" s="9" t="s">
        <v>40</v>
      </c>
      <c r="D107" s="17">
        <v>843.75</v>
      </c>
      <c r="E107" s="11">
        <f t="shared" si="3"/>
        <v>995.625</v>
      </c>
    </row>
    <row r="108" spans="1:5" ht="12.75">
      <c r="A108" s="8" t="s">
        <v>67</v>
      </c>
      <c r="B108" s="9" t="s">
        <v>64</v>
      </c>
      <c r="C108" s="9" t="s">
        <v>40</v>
      </c>
      <c r="D108" s="10">
        <f>573*1.081</f>
        <v>619.413</v>
      </c>
      <c r="E108" s="11">
        <f t="shared" si="3"/>
        <v>730.90734</v>
      </c>
    </row>
    <row r="109" spans="1:5" ht="12.75">
      <c r="A109" s="8" t="s">
        <v>69</v>
      </c>
      <c r="B109" s="9" t="s">
        <v>66</v>
      </c>
      <c r="C109" s="9" t="s">
        <v>40</v>
      </c>
      <c r="D109" s="10">
        <f>530*1.081</f>
        <v>572.93</v>
      </c>
      <c r="E109" s="11">
        <f t="shared" si="3"/>
        <v>676.0573999999999</v>
      </c>
    </row>
    <row r="110" spans="1:5" ht="12.75">
      <c r="A110" s="8" t="s">
        <v>72</v>
      </c>
      <c r="B110" s="9" t="s">
        <v>68</v>
      </c>
      <c r="C110" s="9" t="s">
        <v>40</v>
      </c>
      <c r="D110" s="10">
        <f>840*1.081</f>
        <v>908.04</v>
      </c>
      <c r="E110" s="11">
        <f t="shared" si="3"/>
        <v>1071.4871999999998</v>
      </c>
    </row>
    <row r="111" spans="1:5" ht="12.75">
      <c r="A111" s="13" t="s">
        <v>75</v>
      </c>
      <c r="B111" s="9" t="s">
        <v>70</v>
      </c>
      <c r="C111" s="9" t="s">
        <v>71</v>
      </c>
      <c r="D111" s="10">
        <f>495*1.081</f>
        <v>535.095</v>
      </c>
      <c r="E111" s="11">
        <f t="shared" si="3"/>
        <v>631.4121</v>
      </c>
    </row>
    <row r="112" spans="1:5" ht="12.75">
      <c r="A112" s="13" t="s">
        <v>77</v>
      </c>
      <c r="B112" s="9" t="s">
        <v>88</v>
      </c>
      <c r="C112" s="9" t="s">
        <v>71</v>
      </c>
      <c r="D112" s="10">
        <v>1084</v>
      </c>
      <c r="E112" s="11">
        <f t="shared" si="3"/>
        <v>1279.12</v>
      </c>
    </row>
    <row r="113" spans="1:5" ht="12.75">
      <c r="A113" s="13" t="s">
        <v>79</v>
      </c>
      <c r="B113" s="9" t="s">
        <v>89</v>
      </c>
      <c r="C113" s="9" t="s">
        <v>71</v>
      </c>
      <c r="D113" s="10">
        <v>1024</v>
      </c>
      <c r="E113" s="11">
        <f t="shared" si="3"/>
        <v>1208.32</v>
      </c>
    </row>
    <row r="114" spans="1:5" ht="12.75">
      <c r="A114" s="13" t="s">
        <v>81</v>
      </c>
      <c r="B114" s="9" t="s">
        <v>90</v>
      </c>
      <c r="C114" s="9" t="s">
        <v>71</v>
      </c>
      <c r="D114" s="10">
        <v>920.49</v>
      </c>
      <c r="E114" s="10">
        <f t="shared" si="3"/>
        <v>1086.1782</v>
      </c>
    </row>
    <row r="115" spans="1:5" ht="12.75">
      <c r="A115" s="13" t="s">
        <v>83</v>
      </c>
      <c r="B115" s="9" t="s">
        <v>93</v>
      </c>
      <c r="C115" s="9" t="s">
        <v>71</v>
      </c>
      <c r="D115" s="10">
        <v>866.41</v>
      </c>
      <c r="E115" s="10">
        <f t="shared" si="3"/>
        <v>1022.3637999999999</v>
      </c>
    </row>
    <row r="116" spans="1:5" ht="12.75">
      <c r="A116" s="13" t="s">
        <v>86</v>
      </c>
      <c r="B116" s="9" t="s">
        <v>91</v>
      </c>
      <c r="C116" s="9" t="s">
        <v>71</v>
      </c>
      <c r="D116" s="11">
        <v>755.93</v>
      </c>
      <c r="E116" s="11">
        <f t="shared" si="3"/>
        <v>891.9973999999999</v>
      </c>
    </row>
    <row r="117" spans="1:5" ht="12.75">
      <c r="A117" s="13" t="s">
        <v>99</v>
      </c>
      <c r="B117" s="9" t="s">
        <v>92</v>
      </c>
      <c r="C117" s="9" t="s">
        <v>71</v>
      </c>
      <c r="D117" s="10">
        <v>1047.11</v>
      </c>
      <c r="E117" s="10">
        <f t="shared" si="3"/>
        <v>1235.5897999999997</v>
      </c>
    </row>
    <row r="118" spans="1:5" ht="12.75">
      <c r="A118" s="13" t="s">
        <v>100</v>
      </c>
      <c r="B118" s="9" t="s">
        <v>95</v>
      </c>
      <c r="C118" s="9" t="s">
        <v>71</v>
      </c>
      <c r="D118" s="17">
        <v>877.12</v>
      </c>
      <c r="E118" s="10">
        <f t="shared" si="3"/>
        <v>1035.0016</v>
      </c>
    </row>
    <row r="119" spans="1:5" ht="12.75">
      <c r="A119" s="13" t="s">
        <v>101</v>
      </c>
      <c r="B119" s="9" t="s">
        <v>96</v>
      </c>
      <c r="C119" s="9" t="s">
        <v>40</v>
      </c>
      <c r="D119" s="17">
        <v>1271</v>
      </c>
      <c r="E119" s="10">
        <f t="shared" si="3"/>
        <v>1499.78</v>
      </c>
    </row>
    <row r="120" spans="1:5" ht="12.75">
      <c r="A120" s="13" t="s">
        <v>102</v>
      </c>
      <c r="B120" s="9" t="s">
        <v>97</v>
      </c>
      <c r="C120" s="9" t="s">
        <v>40</v>
      </c>
      <c r="D120" s="17">
        <v>434.97</v>
      </c>
      <c r="E120" s="10">
        <f t="shared" si="3"/>
        <v>513.2646</v>
      </c>
    </row>
    <row r="121" spans="1:5" ht="12.75">
      <c r="A121" s="13" t="s">
        <v>103</v>
      </c>
      <c r="B121" s="14" t="s">
        <v>73</v>
      </c>
      <c r="C121" s="14" t="s">
        <v>74</v>
      </c>
      <c r="D121" s="15">
        <f>180.26*1.081</f>
        <v>194.86105999999998</v>
      </c>
      <c r="E121" s="16">
        <f t="shared" si="3"/>
        <v>229.93605079999998</v>
      </c>
    </row>
    <row r="122" spans="1:5" ht="12.75">
      <c r="A122" s="13" t="s">
        <v>104</v>
      </c>
      <c r="B122" s="14" t="s">
        <v>76</v>
      </c>
      <c r="C122" s="14" t="s">
        <v>74</v>
      </c>
      <c r="D122" s="15">
        <f>432*1.081</f>
        <v>466.99199999999996</v>
      </c>
      <c r="E122" s="16">
        <f t="shared" si="3"/>
        <v>551.0505599999999</v>
      </c>
    </row>
    <row r="123" spans="1:5" ht="12.75">
      <c r="A123" s="13" t="s">
        <v>105</v>
      </c>
      <c r="B123" s="14" t="s">
        <v>78</v>
      </c>
      <c r="C123" s="14" t="s">
        <v>74</v>
      </c>
      <c r="D123" s="15">
        <f>407*1.081</f>
        <v>439.967</v>
      </c>
      <c r="E123" s="16">
        <f t="shared" si="3"/>
        <v>519.1610599999999</v>
      </c>
    </row>
    <row r="124" spans="1:5" ht="12.75">
      <c r="A124" s="13" t="s">
        <v>106</v>
      </c>
      <c r="B124" s="14" t="s">
        <v>80</v>
      </c>
      <c r="C124" s="14" t="s">
        <v>74</v>
      </c>
      <c r="D124" s="15">
        <v>477</v>
      </c>
      <c r="E124" s="16">
        <f t="shared" si="3"/>
        <v>562.86</v>
      </c>
    </row>
    <row r="125" spans="1:5" ht="12.75">
      <c r="A125" s="13" t="s">
        <v>107</v>
      </c>
      <c r="B125" s="14" t="s">
        <v>82</v>
      </c>
      <c r="C125" s="14" t="s">
        <v>74</v>
      </c>
      <c r="D125" s="15">
        <f>466*1.081</f>
        <v>503.746</v>
      </c>
      <c r="E125" s="16">
        <f t="shared" si="3"/>
        <v>594.4202799999999</v>
      </c>
    </row>
  </sheetData>
  <sheetProtection/>
  <printOptions/>
  <pageMargins left="0.5905511811023623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Овчинников</cp:lastModifiedBy>
  <cp:lastPrinted>2013-05-31T09:17:42Z</cp:lastPrinted>
  <dcterms:created xsi:type="dcterms:W3CDTF">1996-10-08T23:32:33Z</dcterms:created>
  <dcterms:modified xsi:type="dcterms:W3CDTF">2013-07-15T12:38:20Z</dcterms:modified>
  <cp:category/>
  <cp:version/>
  <cp:contentType/>
  <cp:contentStatus/>
</cp:coreProperties>
</file>